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18195" windowHeight="11310"/>
  </bookViews>
  <sheets>
    <sheet name="Intro" sheetId="4" r:id="rId1"/>
    <sheet name="Paste data here" sheetId="2" r:id="rId2"/>
    <sheet name="Casemix tool" sheetId="1" r:id="rId3"/>
  </sheets>
  <definedNames>
    <definedName name="_xlnm.Print_Area" localSheetId="2">'Casemix tool'!$A$1:$F$60</definedName>
    <definedName name="_xlnm.Print_Area" localSheetId="1">'Paste data here'!$A$1:$E$27</definedName>
  </definedNames>
  <calcPr calcId="145621"/>
</workbook>
</file>

<file path=xl/calcChain.xml><?xml version="1.0" encoding="utf-8"?>
<calcChain xmlns="http://schemas.openxmlformats.org/spreadsheetml/2006/main">
  <c r="B7" i="1" l="1"/>
  <c r="B11" i="1" l="1"/>
  <c r="C11" i="1" s="1"/>
  <c r="B10" i="1"/>
  <c r="C10" i="1" s="1"/>
  <c r="B9" i="1"/>
  <c r="C9" i="1" s="1"/>
  <c r="B8" i="1"/>
  <c r="C7" i="1"/>
  <c r="B4" i="1" l="1"/>
  <c r="B5" i="1"/>
  <c r="C8" i="1"/>
  <c r="B3" i="1"/>
  <c r="F60" i="1"/>
  <c r="E60" i="1"/>
  <c r="D60" i="1"/>
  <c r="C60" i="1"/>
  <c r="B60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47" i="1"/>
  <c r="E47" i="1"/>
  <c r="D47" i="1"/>
  <c r="C47" i="1"/>
  <c r="B47" i="1"/>
  <c r="F42" i="1"/>
  <c r="E42" i="1"/>
  <c r="D42" i="1"/>
  <c r="C42" i="1"/>
  <c r="B42" i="1"/>
  <c r="F41" i="1"/>
  <c r="E41" i="1"/>
  <c r="D41" i="1"/>
  <c r="C41" i="1"/>
  <c r="B41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A1" i="1" l="1"/>
</calcChain>
</file>

<file path=xl/sharedStrings.xml><?xml version="1.0" encoding="utf-8"?>
<sst xmlns="http://schemas.openxmlformats.org/spreadsheetml/2006/main" count="171" uniqueCount="103">
  <si>
    <t>Category</t>
  </si>
  <si>
    <t>Item Reference</t>
  </si>
  <si>
    <t>Item</t>
  </si>
  <si>
    <t>Data type</t>
  </si>
  <si>
    <t>F1.1</t>
  </si>
  <si>
    <t>Number of stroke patients</t>
  </si>
  <si>
    <t>denominator 
(d)</t>
  </si>
  <si>
    <t>Standardised differences in casemix compared to national</t>
  </si>
  <si>
    <t>F1.2</t>
  </si>
  <si>
    <t>Standardised difference in the percentage of patients aged less than 60</t>
  </si>
  <si>
    <t>Difference</t>
  </si>
  <si>
    <t>(variables used to assess risk of mortality)</t>
  </si>
  <si>
    <t>F1.3</t>
  </si>
  <si>
    <t>Standardised difference in the percentage of patients aged 60-69</t>
  </si>
  <si>
    <t>F1.4</t>
  </si>
  <si>
    <t>Standardised difference in the percentage of patients aged 70-79</t>
  </si>
  <si>
    <t>F1.5</t>
  </si>
  <si>
    <t>Standardised difference in the percentage of patients aged 80-89</t>
  </si>
  <si>
    <t>F1.6</t>
  </si>
  <si>
    <t>Standardised difference in the percentage of patients aged 90+</t>
  </si>
  <si>
    <t>F1.7</t>
  </si>
  <si>
    <t>Standardised difference in the percentage of patients in atrial fibrillation before stroke</t>
  </si>
  <si>
    <t>F1.8</t>
  </si>
  <si>
    <t>Standardised difference in the percentage of patients with infarction</t>
  </si>
  <si>
    <t>F1.9</t>
  </si>
  <si>
    <t>Standardised difference in the percentage of patients with haemorrhagic stroke</t>
  </si>
  <si>
    <t>F1.10</t>
  </si>
  <si>
    <t>Standardised difference in the percentage of patients with a fully completed arrival NIHSS of 0</t>
  </si>
  <si>
    <t>F1.11</t>
  </si>
  <si>
    <t>Standardised difference in the percentage of patients with a fully completed arrival NIHSS of 1-4</t>
  </si>
  <si>
    <t>F1.12</t>
  </si>
  <si>
    <t>Standardised difference in the percentage of patients with a fully completed arrival NIHSS of 5-15</t>
  </si>
  <si>
    <t>F1.13</t>
  </si>
  <si>
    <t>Standardised difference in the percentage of patients with a fully completed arrival NIHSS of 16-20</t>
  </si>
  <si>
    <t>F1.14</t>
  </si>
  <si>
    <t>Standardised difference in the percentage of patients with a fully completed arrival NIHSS of 21-42</t>
  </si>
  <si>
    <t>F1.15</t>
  </si>
  <si>
    <t>Standardised difference in the percentage of patients with an incomplete NIHSS and a level of consciousness score of 0</t>
  </si>
  <si>
    <t>F1.16</t>
  </si>
  <si>
    <t>Standardised difference in the percentage of patients with an incomplete NIHSS and a level of consciousness score of 1</t>
  </si>
  <si>
    <t>F1.17</t>
  </si>
  <si>
    <t>Standardised difference in the percentage of patients with an incomplete NIHSS and a level of consciousness score of 2</t>
  </si>
  <si>
    <t>F1.18</t>
  </si>
  <si>
    <t>Standardised difference in the percentage of patients with an incomplete NIHSS and a level of consciousness score of 3</t>
  </si>
  <si>
    <t>F2.1</t>
  </si>
  <si>
    <t>Standardised difference in the percentage of female patients</t>
  </si>
  <si>
    <t>F2.2</t>
  </si>
  <si>
    <t>Standardised difference in the mean age of patients</t>
  </si>
  <si>
    <t>F2.3</t>
  </si>
  <si>
    <t>Standardised difference in the percentage of patients with a pre-stroke mRS of 0</t>
  </si>
  <si>
    <t>F2.4</t>
  </si>
  <si>
    <t>Standardised difference in the percentage of patients with a pre-stroke mRS of 1-2</t>
  </si>
  <si>
    <t>F2.5</t>
  </si>
  <si>
    <t>Standardised difference in the percentage of patients with a pre-stroke mRS of 3-5</t>
  </si>
  <si>
    <t>Age</t>
  </si>
  <si>
    <t>AF</t>
  </si>
  <si>
    <t>Stroke type</t>
  </si>
  <si>
    <t>Stroke severity</t>
  </si>
  <si>
    <t>Level of consciousness</t>
  </si>
  <si>
    <t>Of the 5 categories (age, AF, stroke type, stroke severity, and level of consciousness) your team had:</t>
  </si>
  <si>
    <t>Less than 60</t>
  </si>
  <si>
    <t>60-69</t>
  </si>
  <si>
    <t>70-79</t>
  </si>
  <si>
    <t>80-89</t>
  </si>
  <si>
    <t>90+</t>
  </si>
  <si>
    <t>Large</t>
  </si>
  <si>
    <t>Moderate</t>
  </si>
  <si>
    <t>Small</t>
  </si>
  <si>
    <t>Moderate</t>
  </si>
  <si>
    <t>Below national</t>
  </si>
  <si>
    <t>Above national</t>
  </si>
  <si>
    <t>NIHSS of 0</t>
  </si>
  <si>
    <t>NIHSS of 1-4</t>
  </si>
  <si>
    <t>NIHSS of 5-15</t>
  </si>
  <si>
    <t>NIHSS of 16-20</t>
  </si>
  <si>
    <t>Fully completed arrival NIHSS</t>
  </si>
  <si>
    <t>NIHSS of 21-42</t>
  </si>
  <si>
    <t>LOC if NIHSS not fully completed</t>
  </si>
  <si>
    <t>LOC of 0</t>
  </si>
  <si>
    <t>LOC of 1</t>
  </si>
  <si>
    <t>LOC of 2</t>
  </si>
  <si>
    <t>LOC of 3</t>
  </si>
  <si>
    <t>Infarction</t>
  </si>
  <si>
    <t>Haemorrhage</t>
  </si>
  <si>
    <t>AF before stroke</t>
  </si>
  <si>
    <t>Pre-stroke mRS</t>
  </si>
  <si>
    <t>mRS of 0</t>
  </si>
  <si>
    <t>mRS of 1-2</t>
  </si>
  <si>
    <t>mRS of 3-5</t>
  </si>
  <si>
    <t>Standardised differences give you information about how different your reported case mix is compared to the national average.</t>
  </si>
  <si>
    <t>Gender</t>
  </si>
  <si>
    <t>Female</t>
  </si>
  <si>
    <t xml:space="preserve">For your full breakdown of standardised differences: </t>
  </si>
  <si>
    <t>Instructions:</t>
  </si>
  <si>
    <t>SSNAP Casemix tool</t>
  </si>
  <si>
    <t>Do not paste any data here</t>
  </si>
  <si>
    <t xml:space="preserve">Contact ssnap@rcplondon.ac.uk if you have any problems or if you have any feedback.  </t>
  </si>
  <si>
    <t>PASTE DATA HERE</t>
  </si>
  <si>
    <t>2) From the results, select column F from row 5 downwards and copy the case mix results</t>
  </si>
  <si>
    <t xml:space="preserve">3) In the casemix calculator, click on the green "Paste data here" tab and paste your data into column E, row 5 downwards. It is important that you do not change the order of the data. </t>
  </si>
  <si>
    <t xml:space="preserve">4) Go the purple "Casemix tool" tab to see the breakdown of your casemix. </t>
  </si>
  <si>
    <t xml:space="preserve">This tool provides teams with a breakdown of SSNAP casemix. It compares your case mix to the national case mix cohort for the quarter copied into the tool. </t>
  </si>
  <si>
    <t xml:space="preserve">1) Open the quarterly results portfolio for the cohort that you are interested in (can be downloaded from www.strokeaudit.org)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</si>
</sst>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24994659260841701"/>
      <name val="Calibri"/>
      <family val="2"/>
      <scheme val="minor"/>
    </font>
    <font>
      <b/>
      <sz val="11"/>
      <color theme="9" tint="-0.2499465926084170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 tint="-0.2499465926084170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20"/>
      <color theme="1"/>
      <name val="Calibri"/>
      <family val="2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</cellStyleXfs>
  <cellXfs count="109">
    <xf numFmtId="0" fontId="0" fillId="0" borderId="0" xfId="0"/>
    <xf numFmtId="0" fontId="0" fillId="2" borderId="0" xfId="0" applyFill="1"/>
    <xf numFmtId="0" fontId="0" fillId="2" borderId="0" xfId="0" applyFill="1" applyBorder="1"/>
    <xf numFmtId="0" fontId="11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4" fillId="2" borderId="12" xfId="0" applyFont="1" applyFill="1" applyBorder="1" applyAlignment="1">
      <alignment vertical="center"/>
    </xf>
    <xf numFmtId="0" fontId="12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8" xfId="0" applyFont="1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0" fillId="3" borderId="3" xfId="0" applyNumberFormat="1" applyFont="1" applyFill="1" applyBorder="1" applyAlignment="1">
      <alignment vertical="center" wrapText="1"/>
    </xf>
    <xf numFmtId="0" fontId="0" fillId="3" borderId="4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0" fontId="0" fillId="2" borderId="2" xfId="0" applyFill="1" applyBorder="1"/>
    <xf numFmtId="0" fontId="0" fillId="0" borderId="0" xfId="0" applyBorder="1"/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2" borderId="8" xfId="0" applyFont="1" applyFill="1" applyBorder="1" applyProtection="1">
      <protection locked="0"/>
    </xf>
    <xf numFmtId="0" fontId="13" fillId="0" borderId="0" xfId="0" applyFont="1"/>
    <xf numFmtId="0" fontId="13" fillId="2" borderId="3" xfId="0" applyFont="1" applyFill="1" applyBorder="1" applyAlignment="1">
      <alignment vertical="center"/>
    </xf>
    <xf numFmtId="0" fontId="13" fillId="2" borderId="0" xfId="0" applyFont="1" applyFill="1" applyBorder="1"/>
    <xf numFmtId="0" fontId="13" fillId="2" borderId="9" xfId="0" applyFont="1" applyFill="1" applyBorder="1" applyProtection="1">
      <protection locked="0"/>
    </xf>
    <xf numFmtId="0" fontId="13" fillId="2" borderId="4" xfId="0" applyFont="1" applyFill="1" applyBorder="1"/>
    <xf numFmtId="0" fontId="13" fillId="2" borderId="10" xfId="0" applyFont="1" applyFill="1" applyBorder="1"/>
    <xf numFmtId="0" fontId="13" fillId="2" borderId="11" xfId="0" applyFont="1" applyFill="1" applyBorder="1" applyProtection="1">
      <protection locked="0"/>
    </xf>
    <xf numFmtId="0" fontId="14" fillId="0" borderId="5" xfId="1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15" fillId="0" borderId="7" xfId="0" applyNumberFormat="1" applyFont="1" applyFill="1" applyBorder="1" applyAlignment="1">
      <alignment horizontal="left" vertical="center"/>
    </xf>
    <xf numFmtId="0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Border="1" applyAlignment="1">
      <alignment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Border="1" applyAlignment="1">
      <alignment vertical="center" wrapText="1"/>
    </xf>
    <xf numFmtId="0" fontId="15" fillId="0" borderId="9" xfId="0" applyNumberFormat="1" applyFont="1" applyFill="1" applyBorder="1" applyAlignment="1">
      <alignment horizontal="center" vertical="center"/>
    </xf>
    <xf numFmtId="0" fontId="13" fillId="4" borderId="0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/>
    </xf>
    <xf numFmtId="0" fontId="15" fillId="0" borderId="3" xfId="0" applyNumberFormat="1" applyFont="1" applyBorder="1" applyAlignment="1">
      <alignment vertical="center" wrapText="1"/>
    </xf>
    <xf numFmtId="0" fontId="17" fillId="0" borderId="3" xfId="1" applyNumberFormat="1" applyFont="1" applyBorder="1" applyAlignment="1">
      <alignment vertical="center" wrapText="1"/>
    </xf>
    <xf numFmtId="0" fontId="17" fillId="0" borderId="4" xfId="1" applyNumberFormat="1" applyFont="1" applyBorder="1" applyAlignment="1">
      <alignment vertical="center" wrapText="1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3" fillId="4" borderId="2" xfId="0" applyNumberFormat="1" applyFont="1" applyFill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left" vertical="center"/>
    </xf>
    <xf numFmtId="0" fontId="13" fillId="4" borderId="10" xfId="0" applyNumberFormat="1" applyFont="1" applyFill="1" applyBorder="1" applyAlignment="1">
      <alignment horizontal="left" vertical="center" wrapText="1"/>
    </xf>
    <xf numFmtId="0" fontId="13" fillId="0" borderId="11" xfId="0" applyNumberFormat="1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0" fontId="0" fillId="2" borderId="16" xfId="0" applyFill="1" applyBorder="1" applyAlignment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9" fillId="0" borderId="0" xfId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3" fillId="5" borderId="9" xfId="0" applyNumberFormat="1" applyFont="1" applyFill="1" applyBorder="1" applyAlignment="1" applyProtection="1">
      <alignment horizontal="right" vertical="center"/>
      <protection locked="0"/>
    </xf>
    <xf numFmtId="0" fontId="13" fillId="5" borderId="15" xfId="0" applyNumberFormat="1" applyFont="1" applyFill="1" applyBorder="1" applyAlignment="1" applyProtection="1">
      <alignment horizontal="right" vertical="center"/>
      <protection locked="0"/>
    </xf>
    <xf numFmtId="0" fontId="13" fillId="5" borderId="13" xfId="0" applyNumberFormat="1" applyFont="1" applyFill="1" applyBorder="1" applyAlignment="1" applyProtection="1">
      <alignment horizontal="right" vertical="center"/>
      <protection locked="0"/>
    </xf>
    <xf numFmtId="0" fontId="13" fillId="5" borderId="14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/>
    <xf numFmtId="0" fontId="28" fillId="5" borderId="9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</cellXfs>
  <cellStyles count="16">
    <cellStyle name="Hyperlink" xfId="1" builtinId="8"/>
    <cellStyle name="Hyperlink 2" xfId="2"/>
    <cellStyle name="Hyperlink 3" xfId="3"/>
    <cellStyle name="Normal" xfId="0" builtinId="0"/>
    <cellStyle name="Normal 2" xfId="4"/>
    <cellStyle name="Normal 2 2" xfId="5"/>
    <cellStyle name="Normal 2 2 2" xfId="6"/>
    <cellStyle name="Normal 2 3" xfId="7"/>
    <cellStyle name="Normal 3" xfId="8"/>
    <cellStyle name="Normal 4" xfId="9"/>
    <cellStyle name="Normal 5" xfId="10"/>
    <cellStyle name="Normal 5 2" xfId="11"/>
    <cellStyle name="Normal 5 2 2" xfId="12"/>
    <cellStyle name="Normal 5 3" xfId="13"/>
    <cellStyle name="Normal 5 3 2" xfId="14"/>
    <cellStyle name="Normal 6" xfId="15"/>
  </cellStyles>
  <dxfs count="10">
    <dxf>
      <font>
        <color rgb="FFFF0000"/>
      </font>
      <fill>
        <patternFill patternType="none">
          <bgColor auto="1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  <fill>
        <patternFill patternType="none">
          <bgColor auto="1"/>
        </patternFill>
      </fill>
    </dxf>
    <dxf>
      <font>
        <color theme="9" tint="-0.24994659260841701"/>
      </font>
    </dxf>
    <dxf>
      <font>
        <color rgb="FFFF0000"/>
      </font>
      <fill>
        <patternFill patternType="none">
          <bgColor auto="1"/>
        </patternFill>
      </fill>
    </dxf>
    <dxf>
      <font>
        <color theme="9" tint="-0.24994659260841701"/>
      </font>
    </dxf>
    <dxf>
      <fill>
        <patternFill patternType="solid">
          <bgColor theme="0" tint="-0.14996795556505021"/>
        </patternFill>
      </fill>
    </dxf>
  </dxfs>
  <tableStyles count="1" defaultTableStyle="TableStyleMedium2" defaultPivotStyle="PivotStyleLight16">
    <tableStyle name="Table Style 2" pivot="0" count="1"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528361</xdr:colOff>
      <xdr:row>3</xdr:row>
      <xdr:rowOff>95250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56" t="16689"/>
        <a:stretch/>
      </xdr:blipFill>
      <xdr:spPr>
        <a:xfrm>
          <a:off x="0" y="0"/>
          <a:ext cx="418596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4:A15"/>
  <sheetViews>
    <sheetView showGridLines="0" tabSelected="1" workbookViewId="0">
      <selection activeCell="A11" sqref="A11"/>
    </sheetView>
  </sheetViews>
  <sheetFormatPr defaultRowHeight="15" x14ac:dyDescent="0.25"/>
  <sheetData>
    <row r="4" spans="1:1" ht="37.5" customHeight="1" x14ac:dyDescent="0.4">
      <c r="A4" s="87" t="s">
        <v>94</v>
      </c>
    </row>
    <row r="5" spans="1:1" ht="10.5" customHeight="1" x14ac:dyDescent="0.35">
      <c r="A5" s="80"/>
    </row>
    <row r="6" spans="1:1" x14ac:dyDescent="0.25">
      <c r="A6" s="78" t="s">
        <v>101</v>
      </c>
    </row>
    <row r="7" spans="1:1" s="88" customFormat="1" x14ac:dyDescent="0.25">
      <c r="A7" s="78"/>
    </row>
    <row r="8" spans="1:1" ht="18.75" x14ac:dyDescent="0.3">
      <c r="A8" s="79" t="s">
        <v>93</v>
      </c>
    </row>
    <row r="9" spans="1:1" s="88" customFormat="1" ht="18.75" x14ac:dyDescent="0.3">
      <c r="A9" s="79"/>
    </row>
    <row r="10" spans="1:1" x14ac:dyDescent="0.25">
      <c r="A10" s="78" t="s">
        <v>102</v>
      </c>
    </row>
    <row r="11" spans="1:1" s="88" customFormat="1" x14ac:dyDescent="0.25">
      <c r="A11" s="78" t="s">
        <v>98</v>
      </c>
    </row>
    <row r="12" spans="1:1" x14ac:dyDescent="0.25">
      <c r="A12" t="s">
        <v>99</v>
      </c>
    </row>
    <row r="13" spans="1:1" x14ac:dyDescent="0.25">
      <c r="A13" s="77" t="s">
        <v>100</v>
      </c>
    </row>
    <row r="15" spans="1:1" x14ac:dyDescent="0.25">
      <c r="A15" s="85" t="s">
        <v>96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E27"/>
  <sheetViews>
    <sheetView showGridLines="0" zoomScaleNormal="100" workbookViewId="0">
      <selection activeCell="F6" sqref="F6"/>
    </sheetView>
  </sheetViews>
  <sheetFormatPr defaultRowHeight="17.25" x14ac:dyDescent="0.3"/>
  <cols>
    <col min="1" max="1" width="29" style="57" customWidth="1"/>
    <col min="2" max="2" width="12.7109375" style="57" customWidth="1"/>
    <col min="3" max="3" width="53.42578125" style="57" customWidth="1"/>
    <col min="4" max="4" width="15.7109375" style="57" customWidth="1"/>
    <col min="5" max="5" width="23.42578125" style="58" customWidth="1"/>
    <col min="6" max="16384" width="9.140625" style="29"/>
  </cols>
  <sheetData>
    <row r="1" spans="1:5" ht="35.25" customHeight="1" x14ac:dyDescent="0.3">
      <c r="A1" s="26" t="s">
        <v>89</v>
      </c>
      <c r="B1" s="27"/>
      <c r="C1" s="27"/>
      <c r="D1" s="27"/>
      <c r="E1" s="28"/>
    </row>
    <row r="2" spans="1:5" x14ac:dyDescent="0.3">
      <c r="A2" s="30" t="s">
        <v>92</v>
      </c>
      <c r="B2" s="31"/>
      <c r="C2" s="31"/>
      <c r="D2" s="31"/>
      <c r="E2" s="32"/>
    </row>
    <row r="3" spans="1:5" ht="18" thickBot="1" x14ac:dyDescent="0.35">
      <c r="A3" s="33"/>
      <c r="B3" s="34"/>
      <c r="C3" s="34"/>
      <c r="D3" s="34"/>
      <c r="E3" s="35"/>
    </row>
    <row r="4" spans="1:5" ht="38.25" customHeight="1" thickBot="1" x14ac:dyDescent="0.35">
      <c r="A4" s="36" t="s">
        <v>0</v>
      </c>
      <c r="B4" s="37" t="s">
        <v>1</v>
      </c>
      <c r="C4" s="37" t="s">
        <v>2</v>
      </c>
      <c r="D4" s="38" t="s">
        <v>3</v>
      </c>
      <c r="E4" s="39" t="s">
        <v>95</v>
      </c>
    </row>
    <row r="5" spans="1:5" ht="34.5" x14ac:dyDescent="0.3">
      <c r="A5" s="40"/>
      <c r="B5" s="41" t="s">
        <v>4</v>
      </c>
      <c r="C5" s="42" t="s">
        <v>5</v>
      </c>
      <c r="D5" s="43" t="s">
        <v>6</v>
      </c>
      <c r="E5" s="86" t="s">
        <v>97</v>
      </c>
    </row>
    <row r="6" spans="1:5" ht="78" customHeight="1" x14ac:dyDescent="0.3">
      <c r="A6" s="44" t="s">
        <v>7</v>
      </c>
      <c r="B6" s="45" t="s">
        <v>8</v>
      </c>
      <c r="C6" s="46" t="s">
        <v>9</v>
      </c>
      <c r="D6" s="47" t="s">
        <v>10</v>
      </c>
      <c r="E6" s="81"/>
    </row>
    <row r="7" spans="1:5" ht="34.5" x14ac:dyDescent="0.3">
      <c r="A7" s="48" t="s">
        <v>11</v>
      </c>
      <c r="B7" s="45" t="s">
        <v>12</v>
      </c>
      <c r="C7" s="46" t="s">
        <v>13</v>
      </c>
      <c r="D7" s="47" t="s">
        <v>10</v>
      </c>
      <c r="E7" s="81"/>
    </row>
    <row r="8" spans="1:5" ht="34.5" x14ac:dyDescent="0.3">
      <c r="A8" s="49"/>
      <c r="B8" s="45" t="s">
        <v>14</v>
      </c>
      <c r="C8" s="46" t="s">
        <v>15</v>
      </c>
      <c r="D8" s="47" t="s">
        <v>10</v>
      </c>
      <c r="E8" s="81"/>
    </row>
    <row r="9" spans="1:5" ht="34.5" x14ac:dyDescent="0.3">
      <c r="A9" s="49"/>
      <c r="B9" s="45" t="s">
        <v>16</v>
      </c>
      <c r="C9" s="46" t="s">
        <v>17</v>
      </c>
      <c r="D9" s="47" t="s">
        <v>10</v>
      </c>
      <c r="E9" s="81"/>
    </row>
    <row r="10" spans="1:5" ht="34.5" x14ac:dyDescent="0.3">
      <c r="A10" s="49"/>
      <c r="B10" s="45" t="s">
        <v>18</v>
      </c>
      <c r="C10" s="46" t="s">
        <v>19</v>
      </c>
      <c r="D10" s="47" t="s">
        <v>10</v>
      </c>
      <c r="E10" s="81"/>
    </row>
    <row r="11" spans="1:5" ht="34.5" x14ac:dyDescent="0.3">
      <c r="A11" s="49"/>
      <c r="B11" s="45" t="s">
        <v>20</v>
      </c>
      <c r="C11" s="46" t="s">
        <v>21</v>
      </c>
      <c r="D11" s="47" t="s">
        <v>10</v>
      </c>
      <c r="E11" s="81"/>
    </row>
    <row r="12" spans="1:5" ht="34.5" x14ac:dyDescent="0.3">
      <c r="A12" s="49"/>
      <c r="B12" s="45" t="s">
        <v>22</v>
      </c>
      <c r="C12" s="46" t="s">
        <v>23</v>
      </c>
      <c r="D12" s="47" t="s">
        <v>10</v>
      </c>
      <c r="E12" s="81"/>
    </row>
    <row r="13" spans="1:5" ht="34.5" x14ac:dyDescent="0.3">
      <c r="A13" s="49"/>
      <c r="B13" s="45" t="s">
        <v>24</v>
      </c>
      <c r="C13" s="46" t="s">
        <v>25</v>
      </c>
      <c r="D13" s="47" t="s">
        <v>10</v>
      </c>
      <c r="E13" s="81"/>
    </row>
    <row r="14" spans="1:5" ht="34.5" x14ac:dyDescent="0.3">
      <c r="A14" s="49"/>
      <c r="B14" s="45" t="s">
        <v>26</v>
      </c>
      <c r="C14" s="46" t="s">
        <v>27</v>
      </c>
      <c r="D14" s="47" t="s">
        <v>10</v>
      </c>
      <c r="E14" s="81"/>
    </row>
    <row r="15" spans="1:5" ht="34.5" x14ac:dyDescent="0.3">
      <c r="A15" s="49"/>
      <c r="B15" s="45" t="s">
        <v>28</v>
      </c>
      <c r="C15" s="46" t="s">
        <v>29</v>
      </c>
      <c r="D15" s="47" t="s">
        <v>10</v>
      </c>
      <c r="E15" s="81"/>
    </row>
    <row r="16" spans="1:5" ht="51.75" x14ac:dyDescent="0.3">
      <c r="A16" s="49"/>
      <c r="B16" s="45" t="s">
        <v>30</v>
      </c>
      <c r="C16" s="46" t="s">
        <v>31</v>
      </c>
      <c r="D16" s="47" t="s">
        <v>10</v>
      </c>
      <c r="E16" s="81"/>
    </row>
    <row r="17" spans="1:5" ht="51.75" x14ac:dyDescent="0.3">
      <c r="A17" s="49"/>
      <c r="B17" s="45" t="s">
        <v>32</v>
      </c>
      <c r="C17" s="46" t="s">
        <v>33</v>
      </c>
      <c r="D17" s="47" t="s">
        <v>10</v>
      </c>
      <c r="E17" s="81"/>
    </row>
    <row r="18" spans="1:5" ht="51.75" x14ac:dyDescent="0.3">
      <c r="A18" s="49"/>
      <c r="B18" s="45" t="s">
        <v>34</v>
      </c>
      <c r="C18" s="46" t="s">
        <v>35</v>
      </c>
      <c r="D18" s="47" t="s">
        <v>10</v>
      </c>
      <c r="E18" s="81"/>
    </row>
    <row r="19" spans="1:5" ht="51.75" x14ac:dyDescent="0.3">
      <c r="A19" s="49"/>
      <c r="B19" s="45" t="s">
        <v>36</v>
      </c>
      <c r="C19" s="46" t="s">
        <v>37</v>
      </c>
      <c r="D19" s="47" t="s">
        <v>10</v>
      </c>
      <c r="E19" s="81"/>
    </row>
    <row r="20" spans="1:5" ht="51.75" x14ac:dyDescent="0.3">
      <c r="A20" s="49"/>
      <c r="B20" s="45" t="s">
        <v>38</v>
      </c>
      <c r="C20" s="46" t="s">
        <v>39</v>
      </c>
      <c r="D20" s="47" t="s">
        <v>10</v>
      </c>
      <c r="E20" s="81"/>
    </row>
    <row r="21" spans="1:5" ht="51.75" x14ac:dyDescent="0.3">
      <c r="A21" s="49"/>
      <c r="B21" s="45" t="s">
        <v>40</v>
      </c>
      <c r="C21" s="46" t="s">
        <v>41</v>
      </c>
      <c r="D21" s="47" t="s">
        <v>10</v>
      </c>
      <c r="E21" s="81"/>
    </row>
    <row r="22" spans="1:5" ht="52.5" thickBot="1" x14ac:dyDescent="0.35">
      <c r="A22" s="50"/>
      <c r="B22" s="51" t="s">
        <v>42</v>
      </c>
      <c r="C22" s="46" t="s">
        <v>43</v>
      </c>
      <c r="D22" s="47" t="s">
        <v>10</v>
      </c>
      <c r="E22" s="81"/>
    </row>
    <row r="23" spans="1:5" ht="51.75" x14ac:dyDescent="0.3">
      <c r="A23" s="40" t="s">
        <v>7</v>
      </c>
      <c r="B23" s="52" t="s">
        <v>44</v>
      </c>
      <c r="C23" s="53" t="s">
        <v>45</v>
      </c>
      <c r="D23" s="54" t="s">
        <v>10</v>
      </c>
      <c r="E23" s="82"/>
    </row>
    <row r="24" spans="1:5" ht="30.75" customHeight="1" x14ac:dyDescent="0.3">
      <c r="A24" s="44"/>
      <c r="B24" s="45" t="s">
        <v>46</v>
      </c>
      <c r="C24" s="46" t="s">
        <v>47</v>
      </c>
      <c r="D24" s="47" t="s">
        <v>10</v>
      </c>
      <c r="E24" s="83"/>
    </row>
    <row r="25" spans="1:5" ht="34.5" x14ac:dyDescent="0.3">
      <c r="A25" s="49"/>
      <c r="B25" s="45" t="s">
        <v>48</v>
      </c>
      <c r="C25" s="46" t="s">
        <v>49</v>
      </c>
      <c r="D25" s="47" t="s">
        <v>10</v>
      </c>
      <c r="E25" s="83"/>
    </row>
    <row r="26" spans="1:5" ht="34.5" x14ac:dyDescent="0.3">
      <c r="A26" s="49"/>
      <c r="B26" s="45" t="s">
        <v>50</v>
      </c>
      <c r="C26" s="46" t="s">
        <v>51</v>
      </c>
      <c r="D26" s="47" t="s">
        <v>10</v>
      </c>
      <c r="E26" s="83"/>
    </row>
    <row r="27" spans="1:5" ht="35.25" thickBot="1" x14ac:dyDescent="0.35">
      <c r="A27" s="50"/>
      <c r="B27" s="51" t="s">
        <v>52</v>
      </c>
      <c r="C27" s="55" t="s">
        <v>53</v>
      </c>
      <c r="D27" s="56" t="s">
        <v>10</v>
      </c>
      <c r="E27" s="8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moderate" id="{269AEB6C-18BC-4555-AB5F-CF7A2AC9485B}">
            <xm:f>NOT(ISERROR(SEARCH("moderate",'Casemix tool'!B2)))</xm:f>
            <x14:dxf>
              <font>
                <color theme="9" tint="-0.24994659260841701"/>
              </font>
            </x14:dxf>
          </x14:cfRule>
          <x14:cfRule type="containsText" priority="2" operator="containsText" text="large" id="{B909EE49-8AD1-4F00-AE2D-146811DE1A3F}">
            <xm:f>NOT(ISERROR(SEARCH("large",'Casemix tool'!B2)))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B2:B3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</sheetPr>
  <dimension ref="A1:L60"/>
  <sheetViews>
    <sheetView showGridLines="0" zoomScaleNormal="100" workbookViewId="0">
      <selection sqref="A1:F1"/>
    </sheetView>
  </sheetViews>
  <sheetFormatPr defaultRowHeight="15" x14ac:dyDescent="0.25"/>
  <cols>
    <col min="1" max="1" width="24" style="20" customWidth="1"/>
    <col min="2" max="3" width="11.42578125" style="1" customWidth="1"/>
    <col min="4" max="4" width="13.140625" style="1" customWidth="1"/>
    <col min="5" max="6" width="11.42578125" style="1" customWidth="1"/>
    <col min="7" max="7" width="9.140625" style="1" customWidth="1"/>
    <col min="13" max="13" width="9.140625" style="1"/>
    <col min="14" max="14" width="16" style="1" customWidth="1"/>
    <col min="15" max="16" width="11.42578125" style="1" customWidth="1"/>
    <col min="17" max="17" width="13.140625" style="1" customWidth="1"/>
    <col min="18" max="19" width="11.42578125" style="1" customWidth="1"/>
    <col min="20" max="16384" width="9.140625" style="1"/>
  </cols>
  <sheetData>
    <row r="1" spans="1:8" ht="46.5" customHeight="1" x14ac:dyDescent="0.35">
      <c r="A1" s="97" t="str">
        <f>CONCATENATE("In this cohort, your team's casemix was generally ",IF(COUNTIF(B7:B11,"large")&gt;2,"very atypical",IF(COUNTIF(B7:B11,"large")&gt;0,"atypical",IF(COUNTIF(B7:B11,"moderate")&gt;2,"atypical",IF(COUNTIF(B7:B11,"moderate")&gt;0,"slightly atypical","normal"))))," compared to the national casemix:")</f>
        <v>In this cohort, your team's casemix was generally normal compared to the national casemix:</v>
      </c>
      <c r="B1" s="98"/>
      <c r="C1" s="98"/>
      <c r="D1" s="98"/>
      <c r="E1" s="98"/>
      <c r="F1" s="99"/>
      <c r="G1" s="24"/>
      <c r="H1" s="25"/>
    </row>
    <row r="2" spans="1:8" ht="31.5" customHeight="1" x14ac:dyDescent="0.25">
      <c r="A2" s="100" t="s">
        <v>59</v>
      </c>
      <c r="B2" s="101"/>
      <c r="C2" s="101"/>
      <c r="D2" s="101"/>
      <c r="E2" s="101"/>
      <c r="F2" s="102"/>
      <c r="G2" s="2"/>
      <c r="H2" s="25"/>
    </row>
    <row r="3" spans="1:8" ht="15.75" customHeight="1" x14ac:dyDescent="0.25">
      <c r="A3" s="14"/>
      <c r="B3" s="103" t="str">
        <f>IF(COUNTIF(B7:B11,"large")=1,"1 category with a generally large standardised difference, ",(CONCATENATE(COUNTIF(B7:B11,"large")," categories with generally large standardised differences, ")))</f>
        <v xml:space="preserve">0 categories with generally large standardised differences, </v>
      </c>
      <c r="C3" s="103"/>
      <c r="D3" s="103"/>
      <c r="E3" s="103"/>
      <c r="F3" s="104"/>
      <c r="G3" s="2"/>
      <c r="H3" s="25"/>
    </row>
    <row r="4" spans="1:8" ht="17.25" customHeight="1" x14ac:dyDescent="0.25">
      <c r="A4" s="14"/>
      <c r="B4" s="105" t="str">
        <f>IF(COUNTIF(B7:B11,"Moderate")=1,"1 category with a generally moderate standardised difference, ", (CONCATENATE(COUNTIF(B7:B11,"moderate")," categories with generally moderate differences,")))</f>
        <v>0 categories with generally moderate differences,</v>
      </c>
      <c r="C4" s="105"/>
      <c r="D4" s="105"/>
      <c r="E4" s="105"/>
      <c r="F4" s="106"/>
      <c r="G4" s="2"/>
      <c r="H4" s="25"/>
    </row>
    <row r="5" spans="1:8" ht="30" customHeight="1" x14ac:dyDescent="0.25">
      <c r="A5" s="14"/>
      <c r="B5" s="107" t="str">
        <f>IF(COUNTIF(B7:B11,"small")=1,"1 category with a generally small standardised difference compared to the national. ", (CONCATENATE(COUNTIF(B7:B11,"small")," categories where all the differences were small compared to the national.")))</f>
        <v>0 categories where all the differences were small compared to the national.</v>
      </c>
      <c r="C5" s="107"/>
      <c r="D5" s="107"/>
      <c r="E5" s="107"/>
      <c r="F5" s="108"/>
      <c r="G5" s="2"/>
      <c r="H5" s="25"/>
    </row>
    <row r="6" spans="1:8" x14ac:dyDescent="0.25">
      <c r="A6" s="59"/>
      <c r="B6" s="60"/>
      <c r="C6" s="60"/>
      <c r="D6" s="60"/>
      <c r="E6" s="60"/>
      <c r="F6" s="61"/>
      <c r="G6" s="2"/>
    </row>
    <row r="7" spans="1:8" ht="31.5" customHeight="1" x14ac:dyDescent="0.25">
      <c r="A7" s="62" t="s">
        <v>54</v>
      </c>
      <c r="B7" s="63" t="str">
        <f>IF('Paste data here'!E6:E10="","No data",(IF(AND(COUNTIF('Paste data here'!E6:E10,"large*")=1,COUNTIF('Paste data here'!E6:E10,"small*")=4),"moderate",(IF(COUNTIF('Paste data here'!E6:E10,"large*")&gt;0,"large",IF(COUNTIF('Paste data here'!E6:E10,"moderate*")&gt;0,"moderate","small"))))))</f>
        <v>No data</v>
      </c>
      <c r="C7" s="91" t="str">
        <f>IF(B7="No data","",IF(COUNTIF('Paste data here'!E6:E7,"*higher*")&gt;COUNTIF('Paste data here'!E9:E10,"*higher*"),"Your patients are typically younger",IF(COUNTIF('Paste data here'!E6:E7,"*higher*")&lt;COUNTIF('Paste data here'!E9:E10,"*higher*"),"Your patients are typically older","Your patients are approximately similar to the national")))</f>
        <v/>
      </c>
      <c r="D7" s="91"/>
      <c r="E7" s="91"/>
      <c r="F7" s="92"/>
      <c r="G7" s="2"/>
    </row>
    <row r="8" spans="1:8" ht="27" customHeight="1" x14ac:dyDescent="0.25">
      <c r="A8" s="62" t="s">
        <v>55</v>
      </c>
      <c r="B8" s="63" t="str">
        <f>IF('Paste data here'!E11="","No data",IF(COUNTIF('Paste data here'!E11,"large*")&gt;0,"large",IF(COUNTIF('Paste data here'!E11,"moderate*")&gt;0,"moderate","small")))</f>
        <v>No data</v>
      </c>
      <c r="C8" s="91" t="str">
        <f>IF(B8="No data","",IF('Paste data here'!E11="large (lower)","Fewer of your patients are admitted with AF before stroke",IF('Paste data here'!E11="large (higher)","More of your patients are admitted with AF before stroke",IF('Paste data here'!E11="moderate (lower)","Slightly fewer of your patients are admitted with AF before stroke",IF('Paste data here'!E11="moderate (higher)","Slightly more of your patients are admitted with AF before stroke","The proportion of your patients with AF is similar to the national")))))</f>
        <v/>
      </c>
      <c r="D8" s="91"/>
      <c r="E8" s="91"/>
      <c r="F8" s="92"/>
      <c r="G8" s="2"/>
    </row>
    <row r="9" spans="1:8" ht="28.5" customHeight="1" x14ac:dyDescent="0.25">
      <c r="A9" s="62" t="s">
        <v>56</v>
      </c>
      <c r="B9" s="63" t="str">
        <f>IF(OR('Paste data here'!E12="",'Paste data here'!E13=""),"No data",(IF(COUNTIF('Paste data here'!E12:E13,"large*")&gt;0,"large",IF(COUNTIF('Paste data here'!E12:E13,"moderate*")&gt;0,"moderate","small"))))</f>
        <v>No data</v>
      </c>
      <c r="C9" s="91" t="str">
        <f>IF(B9="No data", "",(IF(COUNTIF('Paste data here'!$E$12:$E$13,"large*")&gt;0,"The stroke type breakdown of your patients is atypical","The stroke type breakdown of your patients is similar to the national")))</f>
        <v/>
      </c>
      <c r="D9" s="91"/>
      <c r="E9" s="91"/>
      <c r="F9" s="92"/>
      <c r="G9" s="2"/>
    </row>
    <row r="10" spans="1:8" ht="29.25" customHeight="1" x14ac:dyDescent="0.25">
      <c r="A10" s="62" t="s">
        <v>57</v>
      </c>
      <c r="B10" s="63" t="str">
        <f>IF(OR('Paste data here'!E14="",'Paste data here'!E15="", 'Paste data here'!E16="",'Paste data here'!E17="", 'Paste data here'!E18=""),"No data",(IF(COUNTIF('Paste data here'!E14:E18,"large*")&gt;0,"large",IF(COUNTIF('Paste data here'!E14:E18,"moderate*")&gt;0,"moderate","small"))))</f>
        <v>No data</v>
      </c>
      <c r="C10" s="91" t="str">
        <f>IF(B10="No data","",(IF(COUNTIF('Paste data here'!E14:E15,"*higher*")&gt;COUNTIF('Paste data here'!E17:E18,"*higher*"),"Your patients' strokes are typically less severe at arrival",IF(COUNTIF('Paste data here'!E14:E15,"*higher*")&lt;COUNTIF('Paste data here'!E17:E18,"*higher*"),"Your patients' strokes are typically more severe at arrival",IF(B10="small","Your patients are approximately similar in stroke severity at arrival","Your patients' stroke severity is atypical")))))</f>
        <v/>
      </c>
      <c r="D10" s="91"/>
      <c r="E10" s="91"/>
      <c r="F10" s="92"/>
      <c r="G10" s="2"/>
    </row>
    <row r="11" spans="1:8" ht="30.75" customHeight="1" thickBot="1" x14ac:dyDescent="0.3">
      <c r="A11" s="64" t="s">
        <v>58</v>
      </c>
      <c r="B11" s="65" t="str">
        <f>IF(OR('Paste data here'!E19="",'Paste data here'!E20="",'Paste data here'!E21="",'Paste data here'!E22=""),"No data",(IF(COUNTIF('Paste data here'!E19:E22,"large*")&gt;0,"large",IF(COUNTIF('Paste data here'!E19:E22,"moderate*")&gt;0,"moderate","small"))))</f>
        <v>No data</v>
      </c>
      <c r="C11" s="93" t="str">
        <f>IF(B11="No data","",(IF(COUNTIF('Paste data here'!E19:E20,"*higher*")&gt;COUNTIF('Paste data here'!E21:E22,"*higher*"),"More of your patients are conscious at arrival",IF(COUNTIF('Paste data here'!E19:E20,"*higher*")&lt;COUNTIF('Paste data here'!E21:E22,"*higher*"),"More of your patients are unconscious at arrival",IF(B11="small","Your patients' level of consciousness is approximately similar to the national","Your patients' level of consciousness is atypical")))))</f>
        <v/>
      </c>
      <c r="D11" s="93"/>
      <c r="E11" s="93"/>
      <c r="F11" s="94"/>
      <c r="G11" s="2"/>
    </row>
    <row r="12" spans="1:8" ht="15.75" thickBot="1" x14ac:dyDescent="0.3">
      <c r="C12" s="15"/>
      <c r="G12" s="2"/>
    </row>
    <row r="13" spans="1:8" ht="21" x14ac:dyDescent="0.35">
      <c r="A13" s="16" t="s">
        <v>54</v>
      </c>
      <c r="B13" s="95" t="s">
        <v>69</v>
      </c>
      <c r="C13" s="95"/>
      <c r="D13" s="9"/>
      <c r="E13" s="95" t="s">
        <v>70</v>
      </c>
      <c r="F13" s="96"/>
    </row>
    <row r="14" spans="1:8" x14ac:dyDescent="0.25">
      <c r="A14" s="19"/>
      <c r="B14" s="10" t="s">
        <v>65</v>
      </c>
      <c r="C14" s="11" t="s">
        <v>66</v>
      </c>
      <c r="D14" s="12" t="s">
        <v>67</v>
      </c>
      <c r="E14" s="11" t="s">
        <v>68</v>
      </c>
      <c r="F14" s="13" t="s">
        <v>65</v>
      </c>
      <c r="G14" s="23"/>
    </row>
    <row r="15" spans="1:8" ht="18.75" x14ac:dyDescent="0.3">
      <c r="A15" s="21" t="s">
        <v>60</v>
      </c>
      <c r="B15" s="4" t="str">
        <f>IF('Paste data here'!$E$6="large (lower)","O","")</f>
        <v/>
      </c>
      <c r="C15" s="66" t="str">
        <f>IF('Paste data here'!$E$6="moderate (lower)","O","")</f>
        <v/>
      </c>
      <c r="D15" s="67" t="str">
        <f>IF('Paste data here'!$E$6="small","O","")</f>
        <v/>
      </c>
      <c r="E15" s="66" t="str">
        <f>IF('Paste data here'!$E$6="moderate (higher)","O","")</f>
        <v/>
      </c>
      <c r="F15" s="68" t="str">
        <f>IF('Paste data here'!$E$6="large (higher)","O","")</f>
        <v/>
      </c>
      <c r="G15" s="10"/>
    </row>
    <row r="16" spans="1:8" ht="18.75" x14ac:dyDescent="0.3">
      <c r="A16" s="21" t="s">
        <v>61</v>
      </c>
      <c r="B16" s="72" t="str">
        <f>IF('Paste data here'!$E$7="large (lower)","O","")</f>
        <v/>
      </c>
      <c r="C16" s="69" t="str">
        <f>IF('Paste data here'!$E$7="moderate (lower)","O","")</f>
        <v/>
      </c>
      <c r="D16" s="70" t="str">
        <f>IF('Paste data here'!$E$7="small","O","")</f>
        <v/>
      </c>
      <c r="E16" s="69" t="str">
        <f>IF('Paste data here'!$E$7="moderate (higher)","O","")</f>
        <v/>
      </c>
      <c r="F16" s="71" t="str">
        <f>IF('Paste data here'!$E$7="large (higher)","O","")</f>
        <v/>
      </c>
      <c r="G16" s="4"/>
    </row>
    <row r="17" spans="1:7" ht="18.75" x14ac:dyDescent="0.3">
      <c r="A17" s="21" t="s">
        <v>62</v>
      </c>
      <c r="B17" s="72" t="str">
        <f>IF('Paste data here'!$E$8="large (lower)","O","")</f>
        <v/>
      </c>
      <c r="C17" s="69" t="str">
        <f>IF('Paste data here'!$E$8="moderate (lower)","O","")</f>
        <v/>
      </c>
      <c r="D17" s="70" t="str">
        <f>IF('Paste data here'!$E$8="small","O","")</f>
        <v/>
      </c>
      <c r="E17" s="69" t="str">
        <f>IF('Paste data here'!$E$8="moderate (higher)","O","")</f>
        <v/>
      </c>
      <c r="F17" s="71" t="str">
        <f>IF('Paste data here'!$E$8="large (higher)","O","")</f>
        <v/>
      </c>
      <c r="G17" s="4"/>
    </row>
    <row r="18" spans="1:7" ht="18.75" x14ac:dyDescent="0.3">
      <c r="A18" s="21" t="s">
        <v>63</v>
      </c>
      <c r="B18" s="72" t="str">
        <f>IF('Paste data here'!$E$9="large (lower)","O","")</f>
        <v/>
      </c>
      <c r="C18" s="69" t="str">
        <f>IF('Paste data here'!$E$9="moderate (lower)","O","")</f>
        <v/>
      </c>
      <c r="D18" s="70" t="str">
        <f>IF('Paste data here'!$E$9="small","O","")</f>
        <v/>
      </c>
      <c r="E18" s="69" t="str">
        <f>IF('Paste data here'!$E$9="moderate (higher)","O","")</f>
        <v/>
      </c>
      <c r="F18" s="71" t="str">
        <f>IF('Paste data here'!$E$9="large (higher)","O","")</f>
        <v/>
      </c>
      <c r="G18" s="4"/>
    </row>
    <row r="19" spans="1:7" ht="19.5" thickBot="1" x14ac:dyDescent="0.35">
      <c r="A19" s="22" t="s">
        <v>64</v>
      </c>
      <c r="B19" s="5" t="str">
        <f>IF('Paste data here'!$E$10="large (lower)","O","")</f>
        <v/>
      </c>
      <c r="C19" s="6" t="str">
        <f>IF('Paste data here'!$E$10="moderate (lower)","O","")</f>
        <v/>
      </c>
      <c r="D19" s="7" t="str">
        <f>IF('Paste data here'!$E$10="small","O","")</f>
        <v/>
      </c>
      <c r="E19" s="6" t="str">
        <f>IF('Paste data here'!$E$10="moderate (higher)","O","")</f>
        <v/>
      </c>
      <c r="F19" s="8" t="str">
        <f>IF('Paste data here'!$E$10="large (higher)","O","")</f>
        <v/>
      </c>
      <c r="G19" s="4"/>
    </row>
    <row r="20" spans="1:7" ht="19.5" thickBot="1" x14ac:dyDescent="0.35">
      <c r="G20" s="4"/>
    </row>
    <row r="21" spans="1:7" ht="21" x14ac:dyDescent="0.35">
      <c r="A21" s="16" t="s">
        <v>75</v>
      </c>
      <c r="B21" s="17"/>
      <c r="C21" s="17"/>
      <c r="D21" s="9"/>
      <c r="E21" s="17"/>
      <c r="F21" s="18"/>
    </row>
    <row r="22" spans="1:7" x14ac:dyDescent="0.25">
      <c r="A22" s="19"/>
      <c r="B22" s="89" t="s">
        <v>69</v>
      </c>
      <c r="C22" s="89"/>
      <c r="D22" s="12"/>
      <c r="E22" s="89" t="s">
        <v>70</v>
      </c>
      <c r="F22" s="90"/>
      <c r="G22" s="2"/>
    </row>
    <row r="23" spans="1:7" x14ac:dyDescent="0.25">
      <c r="A23" s="19"/>
      <c r="B23" s="10" t="s">
        <v>65</v>
      </c>
      <c r="C23" s="11" t="s">
        <v>66</v>
      </c>
      <c r="D23" s="12" t="s">
        <v>67</v>
      </c>
      <c r="E23" s="11" t="s">
        <v>68</v>
      </c>
      <c r="F23" s="13" t="s">
        <v>65</v>
      </c>
      <c r="G23" s="12"/>
    </row>
    <row r="24" spans="1:7" ht="18.75" x14ac:dyDescent="0.3">
      <c r="A24" s="21" t="s">
        <v>71</v>
      </c>
      <c r="B24" s="72" t="str">
        <f>IF('Paste data here'!$E14="large (lower)","O","")</f>
        <v/>
      </c>
      <c r="C24" s="69" t="str">
        <f>IF('Paste data here'!$E14="moderate (lower)","O","")</f>
        <v/>
      </c>
      <c r="D24" s="70" t="str">
        <f>IF('Paste data here'!$E14="small","O","")</f>
        <v/>
      </c>
      <c r="E24" s="69" t="str">
        <f>IF('Paste data here'!$E14="moderate (higher)","O","")</f>
        <v/>
      </c>
      <c r="F24" s="71" t="str">
        <f>IF('Paste data here'!$E14="large (higher)","O","")</f>
        <v/>
      </c>
      <c r="G24" s="10"/>
    </row>
    <row r="25" spans="1:7" ht="18.75" x14ac:dyDescent="0.3">
      <c r="A25" s="21" t="s">
        <v>72</v>
      </c>
      <c r="B25" s="72" t="str">
        <f>IF('Paste data here'!$E15="large (lower)","O","")</f>
        <v/>
      </c>
      <c r="C25" s="69" t="str">
        <f>IF('Paste data here'!$E15="moderate (lower)","O","")</f>
        <v/>
      </c>
      <c r="D25" s="70" t="str">
        <f>IF('Paste data here'!$E15="small","O","")</f>
        <v/>
      </c>
      <c r="E25" s="69" t="str">
        <f>IF('Paste data here'!$E15="moderate (higher)","O","")</f>
        <v/>
      </c>
      <c r="F25" s="71" t="str">
        <f>IF('Paste data here'!$E15="large (higher)","O","")</f>
        <v/>
      </c>
      <c r="G25" s="4"/>
    </row>
    <row r="26" spans="1:7" ht="18.75" x14ac:dyDescent="0.3">
      <c r="A26" s="21" t="s">
        <v>73</v>
      </c>
      <c r="B26" s="72" t="str">
        <f>IF('Paste data here'!$E16="large (lower)","O","")</f>
        <v/>
      </c>
      <c r="C26" s="69" t="str">
        <f>IF('Paste data here'!$E16="moderate (lower)","O","")</f>
        <v/>
      </c>
      <c r="D26" s="70" t="str">
        <f>IF('Paste data here'!$E16="small","O","")</f>
        <v/>
      </c>
      <c r="E26" s="69" t="str">
        <f>IF('Paste data here'!$E16="moderate (higher)","O","")</f>
        <v/>
      </c>
      <c r="F26" s="71" t="str">
        <f>IF('Paste data here'!$E16="large (higher)","O","")</f>
        <v/>
      </c>
      <c r="G26" s="4"/>
    </row>
    <row r="27" spans="1:7" ht="18.75" x14ac:dyDescent="0.3">
      <c r="A27" s="21" t="s">
        <v>74</v>
      </c>
      <c r="B27" s="72" t="str">
        <f>IF('Paste data here'!$E17="large (lower)","O","")</f>
        <v/>
      </c>
      <c r="C27" s="69" t="str">
        <f>IF('Paste data here'!$E17="moderate (lower)","O","")</f>
        <v/>
      </c>
      <c r="D27" s="70" t="str">
        <f>IF('Paste data here'!$E17="small","O","")</f>
        <v/>
      </c>
      <c r="E27" s="69" t="str">
        <f>IF('Paste data here'!$E17="moderate (higher)","O","")</f>
        <v/>
      </c>
      <c r="F27" s="71" t="str">
        <f>IF('Paste data here'!$E17="large (higher)","O","")</f>
        <v/>
      </c>
      <c r="G27" s="4"/>
    </row>
    <row r="28" spans="1:7" ht="19.5" thickBot="1" x14ac:dyDescent="0.35">
      <c r="A28" s="22" t="s">
        <v>76</v>
      </c>
      <c r="B28" s="5" t="str">
        <f>IF('Paste data here'!$E18="large (lower)","O","")</f>
        <v/>
      </c>
      <c r="C28" s="6" t="str">
        <f>IF('Paste data here'!$E18="moderate (lower)","O","")</f>
        <v/>
      </c>
      <c r="D28" s="7" t="str">
        <f>IF('Paste data here'!$E18="small","O","")</f>
        <v/>
      </c>
      <c r="E28" s="6" t="str">
        <f>IF('Paste data here'!$E18="moderate (higher)","O","")</f>
        <v/>
      </c>
      <c r="F28" s="8" t="str">
        <f>IF('Paste data here'!$E18="large (higher)","O","")</f>
        <v/>
      </c>
      <c r="G28" s="4"/>
    </row>
    <row r="29" spans="1:7" ht="10.5" customHeight="1" thickBot="1" x14ac:dyDescent="0.35">
      <c r="G29" s="4"/>
    </row>
    <row r="30" spans="1:7" ht="21" x14ac:dyDescent="0.35">
      <c r="A30" s="16" t="s">
        <v>77</v>
      </c>
      <c r="B30" s="17"/>
      <c r="C30" s="17"/>
      <c r="D30" s="9"/>
      <c r="E30" s="17"/>
      <c r="F30" s="18"/>
    </row>
    <row r="31" spans="1:7" x14ac:dyDescent="0.25">
      <c r="A31" s="19"/>
      <c r="B31" s="89" t="s">
        <v>69</v>
      </c>
      <c r="C31" s="89"/>
      <c r="D31" s="12"/>
      <c r="E31" s="89" t="s">
        <v>70</v>
      </c>
      <c r="F31" s="90"/>
      <c r="G31" s="2"/>
    </row>
    <row r="32" spans="1:7" x14ac:dyDescent="0.25">
      <c r="A32" s="19"/>
      <c r="B32" s="10" t="s">
        <v>65</v>
      </c>
      <c r="C32" s="11" t="s">
        <v>66</v>
      </c>
      <c r="D32" s="12" t="s">
        <v>67</v>
      </c>
      <c r="E32" s="11" t="s">
        <v>68</v>
      </c>
      <c r="F32" s="13" t="s">
        <v>65</v>
      </c>
      <c r="G32" s="12"/>
    </row>
    <row r="33" spans="1:7" ht="18.75" x14ac:dyDescent="0.3">
      <c r="A33" s="21" t="s">
        <v>78</v>
      </c>
      <c r="B33" s="72" t="str">
        <f>IF('Paste data here'!$E19="large (lower)","O","")</f>
        <v/>
      </c>
      <c r="C33" s="69" t="str">
        <f>IF('Paste data here'!$E19="moderate (lower)","O","")</f>
        <v/>
      </c>
      <c r="D33" s="70" t="str">
        <f>IF('Paste data here'!$E19="small","O","")</f>
        <v/>
      </c>
      <c r="E33" s="69" t="str">
        <f>IF('Paste data here'!$E19="moderate (higher)","O","")</f>
        <v/>
      </c>
      <c r="F33" s="71" t="str">
        <f>IF('Paste data here'!$E19="large (higher)","O","")</f>
        <v/>
      </c>
      <c r="G33" s="10"/>
    </row>
    <row r="34" spans="1:7" ht="18.75" x14ac:dyDescent="0.3">
      <c r="A34" s="21" t="s">
        <v>79</v>
      </c>
      <c r="B34" s="72" t="str">
        <f>IF('Paste data here'!$E20="large (lower)","O","")</f>
        <v/>
      </c>
      <c r="C34" s="69" t="str">
        <f>IF('Paste data here'!$E20="moderate (lower)","O","")</f>
        <v/>
      </c>
      <c r="D34" s="70" t="str">
        <f>IF('Paste data here'!$E20="small","O","")</f>
        <v/>
      </c>
      <c r="E34" s="69" t="str">
        <f>IF('Paste data here'!$E20="moderate (higher)","O","")</f>
        <v/>
      </c>
      <c r="F34" s="71" t="str">
        <f>IF('Paste data here'!$E20="large (higher)","O","")</f>
        <v/>
      </c>
      <c r="G34" s="4"/>
    </row>
    <row r="35" spans="1:7" ht="18.75" x14ac:dyDescent="0.3">
      <c r="A35" s="21" t="s">
        <v>80</v>
      </c>
      <c r="B35" s="72" t="str">
        <f>IF('Paste data here'!$E21="large (lower)","O","")</f>
        <v/>
      </c>
      <c r="C35" s="69" t="str">
        <f>IF('Paste data here'!$E21="moderate (lower)","O","")</f>
        <v/>
      </c>
      <c r="D35" s="70" t="str">
        <f>IF('Paste data here'!$E21="small","O","")</f>
        <v/>
      </c>
      <c r="E35" s="69" t="str">
        <f>IF('Paste data here'!$E21="moderate (higher)","O","")</f>
        <v/>
      </c>
      <c r="F35" s="71" t="str">
        <f>IF('Paste data here'!$E21="large (higher)","O","")</f>
        <v/>
      </c>
      <c r="G35" s="4"/>
    </row>
    <row r="36" spans="1:7" ht="19.5" thickBot="1" x14ac:dyDescent="0.35">
      <c r="A36" s="22" t="s">
        <v>81</v>
      </c>
      <c r="B36" s="5" t="str">
        <f>IF('Paste data here'!$E22="large (lower)","O","")</f>
        <v/>
      </c>
      <c r="C36" s="6" t="str">
        <f>IF('Paste data here'!$E22="moderate (lower)","O","")</f>
        <v/>
      </c>
      <c r="D36" s="7" t="str">
        <f>IF('Paste data here'!$E22="small","O","")</f>
        <v/>
      </c>
      <c r="E36" s="6" t="str">
        <f>IF('Paste data here'!$E22="moderate (higher)","O","")</f>
        <v/>
      </c>
      <c r="F36" s="8" t="str">
        <f>IF('Paste data here'!$E22="large (higher)","O","")</f>
        <v/>
      </c>
      <c r="G36" s="4"/>
    </row>
    <row r="37" spans="1:7" ht="19.5" thickBot="1" x14ac:dyDescent="0.35">
      <c r="G37" s="4"/>
    </row>
    <row r="38" spans="1:7" ht="21" x14ac:dyDescent="0.35">
      <c r="A38" s="16" t="s">
        <v>56</v>
      </c>
      <c r="B38" s="17"/>
      <c r="C38" s="17"/>
      <c r="D38" s="9"/>
      <c r="E38" s="17"/>
      <c r="F38" s="18"/>
    </row>
    <row r="39" spans="1:7" x14ac:dyDescent="0.25">
      <c r="A39" s="19"/>
      <c r="B39" s="89" t="s">
        <v>69</v>
      </c>
      <c r="C39" s="89"/>
      <c r="D39" s="12"/>
      <c r="E39" s="89" t="s">
        <v>70</v>
      </c>
      <c r="F39" s="90"/>
      <c r="G39" s="2"/>
    </row>
    <row r="40" spans="1:7" x14ac:dyDescent="0.25">
      <c r="A40" s="19"/>
      <c r="B40" s="10" t="s">
        <v>65</v>
      </c>
      <c r="C40" s="11" t="s">
        <v>66</v>
      </c>
      <c r="D40" s="12" t="s">
        <v>67</v>
      </c>
      <c r="E40" s="11" t="s">
        <v>68</v>
      </c>
      <c r="F40" s="13" t="s">
        <v>65</v>
      </c>
      <c r="G40" s="12"/>
    </row>
    <row r="41" spans="1:7" ht="18.75" x14ac:dyDescent="0.3">
      <c r="A41" s="21" t="s">
        <v>82</v>
      </c>
      <c r="B41" s="72" t="str">
        <f>IF('Paste data here'!$E12="large (lower)","O","")</f>
        <v/>
      </c>
      <c r="C41" s="69" t="str">
        <f>IF('Paste data here'!$E12="moderate (lower)","O","")</f>
        <v/>
      </c>
      <c r="D41" s="70" t="str">
        <f>IF('Paste data here'!$E12="small","O","")</f>
        <v/>
      </c>
      <c r="E41" s="69" t="str">
        <f>IF('Paste data here'!$E12="moderate (higher)","O","")</f>
        <v/>
      </c>
      <c r="F41" s="71" t="str">
        <f>IF('Paste data here'!$E12="large (higher)","O","")</f>
        <v/>
      </c>
      <c r="G41" s="10"/>
    </row>
    <row r="42" spans="1:7" ht="19.5" thickBot="1" x14ac:dyDescent="0.35">
      <c r="A42" s="22" t="s">
        <v>83</v>
      </c>
      <c r="B42" s="5" t="str">
        <f>IF('Paste data here'!$E13="large (lower)","O","")</f>
        <v/>
      </c>
      <c r="C42" s="6" t="str">
        <f>IF('Paste data here'!$E13="moderate (lower)","O","")</f>
        <v/>
      </c>
      <c r="D42" s="7" t="str">
        <f>IF('Paste data here'!$E13="small","O","")</f>
        <v/>
      </c>
      <c r="E42" s="6" t="str">
        <f>IF('Paste data here'!$E13="moderate (higher)","O","")</f>
        <v/>
      </c>
      <c r="F42" s="8" t="str">
        <f>IF('Paste data here'!$E13="large (higher)","O","")</f>
        <v/>
      </c>
      <c r="G42" s="4"/>
    </row>
    <row r="43" spans="1:7" ht="19.5" thickBot="1" x14ac:dyDescent="0.35">
      <c r="G43" s="4"/>
    </row>
    <row r="44" spans="1:7" ht="21" x14ac:dyDescent="0.35">
      <c r="A44" s="16" t="s">
        <v>84</v>
      </c>
      <c r="B44" s="17"/>
      <c r="C44" s="17"/>
      <c r="D44" s="9"/>
      <c r="E44" s="17"/>
      <c r="F44" s="18"/>
    </row>
    <row r="45" spans="1:7" x14ac:dyDescent="0.25">
      <c r="A45" s="19"/>
      <c r="B45" s="89" t="s">
        <v>69</v>
      </c>
      <c r="C45" s="89"/>
      <c r="D45" s="12"/>
      <c r="E45" s="89" t="s">
        <v>70</v>
      </c>
      <c r="F45" s="90"/>
      <c r="G45" s="2"/>
    </row>
    <row r="46" spans="1:7" x14ac:dyDescent="0.25">
      <c r="A46" s="19"/>
      <c r="B46" s="10" t="s">
        <v>65</v>
      </c>
      <c r="C46" s="11" t="s">
        <v>66</v>
      </c>
      <c r="D46" s="12" t="s">
        <v>67</v>
      </c>
      <c r="E46" s="11" t="s">
        <v>68</v>
      </c>
      <c r="F46" s="13" t="s">
        <v>65</v>
      </c>
      <c r="G46" s="12"/>
    </row>
    <row r="47" spans="1:7" ht="19.5" thickBot="1" x14ac:dyDescent="0.35">
      <c r="A47" s="22" t="s">
        <v>84</v>
      </c>
      <c r="B47" s="5" t="str">
        <f>IF('Paste data here'!$E11="large (lower)","O","")</f>
        <v/>
      </c>
      <c r="C47" s="6" t="str">
        <f>IF('Paste data here'!$E11="moderate (lower)","O","")</f>
        <v/>
      </c>
      <c r="D47" s="7" t="str">
        <f>IF('Paste data here'!$E11="small","O","")</f>
        <v/>
      </c>
      <c r="E47" s="6" t="str">
        <f>IF('Paste data here'!$E11="moderate (higher)","O","")</f>
        <v/>
      </c>
      <c r="F47" s="8" t="str">
        <f>IF('Paste data here'!$E11="large (higher)","O","")</f>
        <v/>
      </c>
      <c r="G47" s="10"/>
    </row>
    <row r="48" spans="1:7" ht="18.75" customHeight="1" thickBot="1" x14ac:dyDescent="0.35">
      <c r="G48" s="4"/>
    </row>
    <row r="49" spans="1:12" ht="15.75" hidden="1" thickBot="1" x14ac:dyDescent="0.3"/>
    <row r="50" spans="1:12" ht="21" x14ac:dyDescent="0.35">
      <c r="A50" s="16" t="s">
        <v>85</v>
      </c>
      <c r="B50" s="17"/>
      <c r="C50" s="17"/>
      <c r="D50" s="9"/>
      <c r="E50" s="17"/>
      <c r="F50" s="18"/>
    </row>
    <row r="51" spans="1:12" x14ac:dyDescent="0.25">
      <c r="A51" s="19"/>
      <c r="B51" s="89" t="s">
        <v>69</v>
      </c>
      <c r="C51" s="89"/>
      <c r="D51" s="12"/>
      <c r="E51" s="89" t="s">
        <v>70</v>
      </c>
      <c r="F51" s="90"/>
      <c r="G51" s="2"/>
    </row>
    <row r="52" spans="1:12" x14ac:dyDescent="0.25">
      <c r="A52" s="19"/>
      <c r="B52" s="10" t="s">
        <v>65</v>
      </c>
      <c r="C52" s="11" t="s">
        <v>66</v>
      </c>
      <c r="D52" s="12" t="s">
        <v>67</v>
      </c>
      <c r="E52" s="11" t="s">
        <v>68</v>
      </c>
      <c r="F52" s="13" t="s">
        <v>65</v>
      </c>
      <c r="G52" s="12"/>
    </row>
    <row r="53" spans="1:12" ht="18.75" x14ac:dyDescent="0.3">
      <c r="A53" s="21" t="s">
        <v>86</v>
      </c>
      <c r="B53" s="73" t="str">
        <f>IF('Paste data here'!$E25="large (lower)","O","")</f>
        <v/>
      </c>
      <c r="C53" s="74" t="str">
        <f>IF('Paste data here'!$E25="moderate (lower)","O","")</f>
        <v/>
      </c>
      <c r="D53" s="75" t="str">
        <f>IF('Paste data here'!$E25="small","O","")</f>
        <v/>
      </c>
      <c r="E53" s="74" t="str">
        <f>IF('Paste data here'!$E25="moderate (higher)","O","")</f>
        <v/>
      </c>
      <c r="F53" s="76" t="str">
        <f>IF('Paste data here'!$E25="large (higher)","O","")</f>
        <v/>
      </c>
      <c r="G53" s="10"/>
    </row>
    <row r="54" spans="1:12" ht="18.75" x14ac:dyDescent="0.3">
      <c r="A54" s="21" t="s">
        <v>87</v>
      </c>
      <c r="B54" s="72" t="str">
        <f>IF('Paste data here'!$E26="large (lower)","O","")</f>
        <v/>
      </c>
      <c r="C54" s="69" t="str">
        <f>IF('Paste data here'!$E26="moderate (lower)","O","")</f>
        <v/>
      </c>
      <c r="D54" s="70" t="str">
        <f>IF('Paste data here'!$E26="small","O","")</f>
        <v/>
      </c>
      <c r="E54" s="69" t="str">
        <f>IF('Paste data here'!$E26="moderate (higher)","O","")</f>
        <v/>
      </c>
      <c r="F54" s="71" t="str">
        <f>IF('Paste data here'!$E26="large (higher)","O","")</f>
        <v/>
      </c>
      <c r="G54" s="4"/>
    </row>
    <row r="55" spans="1:12" ht="19.5" thickBot="1" x14ac:dyDescent="0.35">
      <c r="A55" s="22" t="s">
        <v>88</v>
      </c>
      <c r="B55" s="5" t="str">
        <f>IF('Paste data here'!$E27="large (lower)","O","")</f>
        <v/>
      </c>
      <c r="C55" s="6" t="str">
        <f>IF('Paste data here'!$E27="moderate (lower)","O","")</f>
        <v/>
      </c>
      <c r="D55" s="7" t="str">
        <f>IF('Paste data here'!$E27="small","O","")</f>
        <v/>
      </c>
      <c r="E55" s="6" t="str">
        <f>IF('Paste data here'!$E27="moderate (higher)","O","")</f>
        <v/>
      </c>
      <c r="F55" s="8" t="str">
        <f>IF('Paste data here'!$E27="large (higher)","O","")</f>
        <v/>
      </c>
      <c r="G55" s="4"/>
    </row>
    <row r="56" spans="1:12" ht="19.5" thickBot="1" x14ac:dyDescent="0.35">
      <c r="G56" s="3"/>
      <c r="L56" s="25"/>
    </row>
    <row r="57" spans="1:12" ht="21" x14ac:dyDescent="0.35">
      <c r="A57" s="16" t="s">
        <v>90</v>
      </c>
      <c r="B57" s="17"/>
      <c r="C57" s="17"/>
      <c r="D57" s="9"/>
      <c r="E57" s="17"/>
      <c r="F57" s="18"/>
    </row>
    <row r="58" spans="1:12" x14ac:dyDescent="0.25">
      <c r="A58" s="19"/>
      <c r="B58" s="89" t="s">
        <v>69</v>
      </c>
      <c r="C58" s="89"/>
      <c r="D58" s="12"/>
      <c r="E58" s="89" t="s">
        <v>70</v>
      </c>
      <c r="F58" s="90"/>
    </row>
    <row r="59" spans="1:12" x14ac:dyDescent="0.25">
      <c r="A59" s="19"/>
      <c r="B59" s="10" t="s">
        <v>65</v>
      </c>
      <c r="C59" s="11" t="s">
        <v>66</v>
      </c>
      <c r="D59" s="12" t="s">
        <v>67</v>
      </c>
      <c r="E59" s="11" t="s">
        <v>68</v>
      </c>
      <c r="F59" s="13" t="s">
        <v>65</v>
      </c>
    </row>
    <row r="60" spans="1:12" ht="19.5" thickBot="1" x14ac:dyDescent="0.35">
      <c r="A60" s="22" t="s">
        <v>91</v>
      </c>
      <c r="B60" s="5" t="str">
        <f>IF('Paste data here'!$E23="large (lower)","O","")</f>
        <v/>
      </c>
      <c r="C60" s="6" t="str">
        <f>IF('Paste data here'!$E23="moderate (lower)","O","")</f>
        <v/>
      </c>
      <c r="D60" s="7" t="str">
        <f>IF('Paste data here'!$E23="small","O","")</f>
        <v/>
      </c>
      <c r="E60" s="6" t="str">
        <f>IF('Paste data here'!$E23="moderate (higher)","O","")</f>
        <v/>
      </c>
      <c r="F60" s="8" t="str">
        <f>IF('Paste data here'!$E23="large (higher)","O","")</f>
        <v/>
      </c>
    </row>
  </sheetData>
  <sheetProtection sheet="1" objects="1" scenarios="1"/>
  <mergeCells count="24">
    <mergeCell ref="A1:F1"/>
    <mergeCell ref="A2:F2"/>
    <mergeCell ref="E22:F22"/>
    <mergeCell ref="B31:C31"/>
    <mergeCell ref="E31:F31"/>
    <mergeCell ref="B3:F3"/>
    <mergeCell ref="B4:F4"/>
    <mergeCell ref="B5:F5"/>
    <mergeCell ref="B58:C58"/>
    <mergeCell ref="E58:F58"/>
    <mergeCell ref="C7:F7"/>
    <mergeCell ref="C8:F8"/>
    <mergeCell ref="C9:F9"/>
    <mergeCell ref="C10:F10"/>
    <mergeCell ref="C11:F11"/>
    <mergeCell ref="B39:C39"/>
    <mergeCell ref="E39:F39"/>
    <mergeCell ref="B45:C45"/>
    <mergeCell ref="E45:F45"/>
    <mergeCell ref="B51:C51"/>
    <mergeCell ref="E51:F51"/>
    <mergeCell ref="B13:C13"/>
    <mergeCell ref="E13:F13"/>
    <mergeCell ref="B22:C22"/>
  </mergeCells>
  <conditionalFormatting sqref="B7:B11">
    <cfRule type="containsText" dxfId="6" priority="6" operator="containsText" text="moderate">
      <formula>NOT(ISERROR(SEARCH("moderate",B7)))</formula>
    </cfRule>
    <cfRule type="containsText" dxfId="5" priority="7" operator="containsText" text="large">
      <formula>NOT(ISERROR(SEARCH("large",B7)))</formula>
    </cfRule>
  </conditionalFormatting>
  <conditionalFormatting sqref="A1">
    <cfRule type="containsText" dxfId="4" priority="3" operator="containsText" text="generally slightly atypical">
      <formula>NOT(ISERROR(SEARCH("generally slightly atypical",A1)))</formula>
    </cfRule>
    <cfRule type="containsText" dxfId="3" priority="4" operator="containsText" text="generally very atypical">
      <formula>NOT(ISERROR(SEARCH("generally very atypical",A1)))</formula>
    </cfRule>
    <cfRule type="containsText" dxfId="2" priority="5" operator="containsText" text="generally atypical">
      <formula>NOT(ISERROR(SEARCH("generally atypical",A1)))</formula>
    </cfRule>
  </conditionalFormatting>
  <conditionalFormatting sqref="C12">
    <cfRule type="containsText" dxfId="1" priority="1" operator="containsText" text="moderate">
      <formula>NOT(ISERROR(SEARCH("moderate",C12)))</formula>
    </cfRule>
    <cfRule type="containsText" dxfId="0" priority="2" operator="containsText" text="large">
      <formula>NOT(ISERROR(SEARCH("large",C12)))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9B91EFC09194286D6EC89A89F5C13" ma:contentTypeVersion="18" ma:contentTypeDescription="Create a new document." ma:contentTypeScope="" ma:versionID="a2a21fe639b46802d7b4e6d3227e852f">
  <xsd:schema xmlns:xsd="http://www.w3.org/2001/XMLSchema" xmlns:xs="http://www.w3.org/2001/XMLSchema" xmlns:p="http://schemas.microsoft.com/office/2006/metadata/properties" xmlns:ns1="http://schemas.microsoft.com/sharepoint/v3" xmlns:ns2="0f6cbe84-0c1a-4b77-9fc1-6dc3c1c0965e" xmlns:ns3="2ef312ff-8833-4413-9d5f-b396115bef04" xmlns:ns4="4aaf35b1-80a8-48e7-9d03-c612add1997b" targetNamespace="http://schemas.microsoft.com/office/2006/metadata/properties" ma:root="true" ma:fieldsID="41636cd898bf639044d605a830f923a2" ns1:_="" ns2:_="" ns3:_="" ns4:_="">
    <xsd:import namespace="http://schemas.microsoft.com/sharepoint/v3"/>
    <xsd:import namespace="0f6cbe84-0c1a-4b77-9fc1-6dc3c1c0965e"/>
    <xsd:import namespace="2ef312ff-8833-4413-9d5f-b396115bef04"/>
    <xsd:import namespace="4aaf35b1-80a8-48e7-9d03-c612add19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umbe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cbe84-0c1a-4b77-9fc1-6dc3c1c09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0" nillable="true" ma:displayName="Number" ma:format="Dropdown" ma:internalName="Numbe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31d7151-b795-48f9-9207-6285658e27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312ff-8833-4413-9d5f-b396115bef0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f35b1-80a8-48e7-9d03-c612add1997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2b4e095b-1101-4ecf-b922-07d4f903192c}" ma:internalName="TaxCatchAll" ma:showField="CatchAllData" ma:web="2ef312ff-8833-4413-9d5f-b396115be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f6cbe84-0c1a-4b77-9fc1-6dc3c1c0965e">
      <Terms xmlns="http://schemas.microsoft.com/office/infopath/2007/PartnerControls"/>
    </lcf76f155ced4ddcb4097134ff3c332f>
    <TaxCatchAll xmlns="4aaf35b1-80a8-48e7-9d03-c612add1997b" xsi:nil="true"/>
    <_ip_UnifiedCompliancePolicyProperties xmlns="http://schemas.microsoft.com/sharepoint/v3" xsi:nil="true"/>
    <Number xmlns="0f6cbe84-0c1a-4b77-9fc1-6dc3c1c0965e" xsi:nil="true"/>
  </documentManagement>
</p:properties>
</file>

<file path=customXml/itemProps1.xml><?xml version="1.0" encoding="utf-8"?>
<ds:datastoreItem xmlns:ds="http://schemas.openxmlformats.org/officeDocument/2006/customXml" ds:itemID="{3E58B220-8E4B-4EB8-B707-5387948E3FDA}"/>
</file>

<file path=customXml/itemProps2.xml><?xml version="1.0" encoding="utf-8"?>
<ds:datastoreItem xmlns:ds="http://schemas.openxmlformats.org/officeDocument/2006/customXml" ds:itemID="{6D258B0D-A490-4E31-A858-BD03FDECD83D}"/>
</file>

<file path=customXml/itemProps3.xml><?xml version="1.0" encoding="utf-8"?>
<ds:datastoreItem xmlns:ds="http://schemas.openxmlformats.org/officeDocument/2006/customXml" ds:itemID="{4F2A76AE-B787-4AE7-A7CD-BA0895F9C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</vt:lpstr>
      <vt:lpstr>Paste data here</vt:lpstr>
      <vt:lpstr>Casemix tool</vt:lpstr>
      <vt:lpstr>'Casemix tool'!Print_Area</vt:lpstr>
      <vt:lpstr>'Paste data here'!Print_Area</vt:lpstr>
    </vt:vector>
  </TitlesOfParts>
  <Company>Royal College of Physicians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 Paley</dc:creator>
  <cp:lastModifiedBy>Administrator</cp:lastModifiedBy>
  <cp:lastPrinted>2014-11-10T17:32:12Z</cp:lastPrinted>
  <dcterms:created xsi:type="dcterms:W3CDTF">2014-06-16T14:30:29Z</dcterms:created>
  <dcterms:modified xsi:type="dcterms:W3CDTF">2014-11-17T16:26:34Z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0x0101004749B91EFC09194286D6EC89A89F5C13</vt:lpwstr>
  </property>
</Properties>
</file>